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Desktop\2026\Comprovantes 2026\Comprovantes 02032026\Ponto Bruna\"/>
    </mc:Choice>
  </mc:AlternateContent>
  <xr:revisionPtr revIDLastSave="0" documentId="13_ncr:1_{3A59CA43-4CC8-4E02-8371-D095DE07AA69}" xr6:coauthVersionLast="47" xr6:coauthVersionMax="47" xr10:uidLastSave="{00000000-0000-0000-0000-000000000000}"/>
  <bookViews>
    <workbookView xWindow="-28920" yWindow="915" windowWidth="29040" windowHeight="15720" xr2:uid="{258E08CB-EC68-4A56-B92C-174DE096E6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C60" i="1"/>
  <c r="D57" i="1"/>
  <c r="D56" i="1"/>
  <c r="C28" i="1"/>
  <c r="D24" i="1"/>
  <c r="D23" i="1"/>
  <c r="D16" i="1"/>
  <c r="D10" i="1" l="1"/>
  <c r="D43" i="1"/>
  <c r="C45" i="1" s="1"/>
  <c r="D62" i="1" l="1"/>
  <c r="D52" i="1"/>
  <c r="C12" i="1"/>
  <c r="C30" i="1" s="1"/>
  <c r="D19" i="1"/>
  <c r="D49" i="1"/>
</calcChain>
</file>

<file path=xl/sharedStrings.xml><?xml version="1.0" encoding="utf-8"?>
<sst xmlns="http://schemas.openxmlformats.org/spreadsheetml/2006/main" count="69" uniqueCount="37">
  <si>
    <t>Salário Base</t>
  </si>
  <si>
    <t>Gratificação</t>
  </si>
  <si>
    <t>Progressão</t>
  </si>
  <si>
    <t>Valor da Progressão</t>
  </si>
  <si>
    <t xml:space="preserve"> Salário base + Porcentagem Proporcional</t>
  </si>
  <si>
    <t>Salário Total</t>
  </si>
  <si>
    <t>x</t>
  </si>
  <si>
    <t>/</t>
  </si>
  <si>
    <t xml:space="preserve">nº de dias substituidos </t>
  </si>
  <si>
    <t xml:space="preserve">Total </t>
  </si>
  <si>
    <t>Graficação</t>
  </si>
  <si>
    <t>Valor da hora extra</t>
  </si>
  <si>
    <t>Salario total</t>
  </si>
  <si>
    <t>175h</t>
  </si>
  <si>
    <t>+</t>
  </si>
  <si>
    <t xml:space="preserve">Total de hora extra trabalhadas </t>
  </si>
  <si>
    <t>Valor da Hora</t>
  </si>
  <si>
    <t>Valor por hora extra</t>
  </si>
  <si>
    <t>Total de hora extra</t>
  </si>
  <si>
    <t>nº de dias na função normal</t>
  </si>
  <si>
    <t xml:space="preserve">Valor da hora extra </t>
  </si>
  <si>
    <t xml:space="preserve">Salário Total </t>
  </si>
  <si>
    <t>DSR sobre horas</t>
  </si>
  <si>
    <t>=</t>
  </si>
  <si>
    <t>(valor total das horas extras no mês / dias úteis no mês) x domingos e feriados</t>
  </si>
  <si>
    <t>Total DSR</t>
  </si>
  <si>
    <t>Vencimentos</t>
  </si>
  <si>
    <t>(valor total das horas extras no mês / dias úteis no mês) x domingos e feriados (incluindo dia 31)</t>
  </si>
  <si>
    <t>Total =</t>
  </si>
  <si>
    <t>Diferença =</t>
  </si>
  <si>
    <t>Cargo Diretor - Mensal</t>
  </si>
  <si>
    <t>Cargo Oficial - Mensal</t>
  </si>
  <si>
    <t>30 dias</t>
  </si>
  <si>
    <t>Total de hora extra 100 %</t>
  </si>
  <si>
    <t>Total de hora extra 50%</t>
  </si>
  <si>
    <t>Total de hora extra 100%</t>
  </si>
  <si>
    <t>Diferença de Salário LC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</si>
</sst>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9A9D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2" borderId="0" xfId="0" applyFont="1" applyFill="1"/>
    <xf numFmtId="0" fontId="0" fillId="4" borderId="0" xfId="0" applyFill="1"/>
    <xf numFmtId="44" fontId="0" fillId="4" borderId="0" xfId="0" applyNumberFormat="1" applyFill="1"/>
    <xf numFmtId="16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5" borderId="0" xfId="0" applyNumberFormat="1" applyFill="1"/>
    <xf numFmtId="0" fontId="3" fillId="6" borderId="0" xfId="0" applyFont="1" applyFill="1"/>
    <xf numFmtId="164" fontId="3" fillId="6" borderId="0" xfId="0" applyNumberFormat="1" applyFont="1" applyFill="1"/>
    <xf numFmtId="10" fontId="0" fillId="0" borderId="0" xfId="0" applyNumberFormat="1"/>
    <xf numFmtId="44" fontId="0" fillId="0" borderId="0" xfId="1" applyFont="1" applyFill="1"/>
    <xf numFmtId="0" fontId="0" fillId="0" borderId="0" xfId="0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9A9DD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572346</xdr:colOff>
      <xdr:row>19</xdr:row>
      <xdr:rowOff>133847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D18D5EB-1F38-580B-D7A4-72BF6AD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0500"/>
          <a:ext cx="6058746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600075</xdr:colOff>
      <xdr:row>27</xdr:row>
      <xdr:rowOff>161925</xdr:rowOff>
    </xdr:from>
    <xdr:to>
      <xdr:col>21</xdr:col>
      <xdr:colOff>391347</xdr:colOff>
      <xdr:row>44</xdr:row>
      <xdr:rowOff>162377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F7AFA-43C3-9A4D-78C7-0DC94D7F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162425"/>
          <a:ext cx="5887272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45</xdr:row>
      <xdr:rowOff>152400</xdr:rowOff>
    </xdr:from>
    <xdr:to>
      <xdr:col>21</xdr:col>
      <xdr:colOff>343676</xdr:colOff>
      <xdr:row>48</xdr:row>
      <xdr:rowOff>57216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1E14CD-6D0D-28D9-5E52-90391E7C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3400" y="7391400"/>
          <a:ext cx="5563376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1C59-2294-4856-A6EC-A61462CF612B}">
  <sheetPr>
    <pageSetUpPr fitToPage="1"/>
  </sheetPr>
  <dimension ref="A1:L66"/>
  <sheetViews>
    <sheetView tabSelected="1" zoomScaleNormal="100" workbookViewId="0">
      <selection activeCell="G6" sqref="G6"/>
    </sheetView>
  </sheetViews>
  <sheetFormatPr defaultRowHeight="15" x14ac:dyDescent="0.25"/>
  <cols>
    <col min="3" max="3" width="13.28515625" bestFit="1" customWidth="1"/>
    <col min="4" max="4" width="14.28515625" bestFit="1" customWidth="1"/>
  </cols>
  <sheetData>
    <row r="1" spans="1:12" x14ac:dyDescent="0.25">
      <c r="B1" s="10" t="s">
        <v>30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" customHeight="1" x14ac:dyDescent="0.25">
      <c r="H2" t="s">
        <v>3</v>
      </c>
    </row>
    <row r="3" spans="1:12" x14ac:dyDescent="0.25">
      <c r="B3" t="s">
        <v>0</v>
      </c>
      <c r="D3" s="1">
        <v>7114.33</v>
      </c>
      <c r="H3" t="s">
        <v>4</v>
      </c>
    </row>
    <row r="4" spans="1:12" x14ac:dyDescent="0.25">
      <c r="A4" s="22" t="s">
        <v>36</v>
      </c>
      <c r="B4" s="22"/>
      <c r="C4" s="22"/>
      <c r="D4" s="3">
        <v>462.43</v>
      </c>
    </row>
    <row r="5" spans="1:12" x14ac:dyDescent="0.25">
      <c r="D5" s="1"/>
    </row>
    <row r="6" spans="1:12" x14ac:dyDescent="0.25">
      <c r="B6" t="s">
        <v>2</v>
      </c>
      <c r="D6" s="1">
        <v>1903.08</v>
      </c>
      <c r="E6" s="20">
        <v>0.26750000000000002</v>
      </c>
    </row>
    <row r="7" spans="1:12" x14ac:dyDescent="0.25">
      <c r="D7" s="1"/>
    </row>
    <row r="8" spans="1:12" x14ac:dyDescent="0.25">
      <c r="B8" t="s">
        <v>1</v>
      </c>
      <c r="D8" s="1">
        <v>1105.1500000000001</v>
      </c>
    </row>
    <row r="9" spans="1:12" x14ac:dyDescent="0.25">
      <c r="D9" s="1"/>
    </row>
    <row r="10" spans="1:12" x14ac:dyDescent="0.25">
      <c r="B10" s="6" t="s">
        <v>5</v>
      </c>
      <c r="C10" s="6"/>
      <c r="D10" s="7">
        <f>SUM(D3:D9)</f>
        <v>10584.99</v>
      </c>
      <c r="E10" s="8" t="s">
        <v>7</v>
      </c>
      <c r="F10" s="6" t="s">
        <v>32</v>
      </c>
      <c r="G10" s="8" t="s">
        <v>6</v>
      </c>
      <c r="H10" s="6" t="s">
        <v>8</v>
      </c>
      <c r="I10" s="6"/>
      <c r="J10" s="6"/>
    </row>
    <row r="12" spans="1:12" x14ac:dyDescent="0.25">
      <c r="B12" s="11" t="s">
        <v>9</v>
      </c>
      <c r="C12" s="13">
        <f>D10/30*30</f>
        <v>10584.99</v>
      </c>
    </row>
    <row r="13" spans="1:12" x14ac:dyDescent="0.25">
      <c r="C13" s="1"/>
    </row>
    <row r="14" spans="1:12" x14ac:dyDescent="0.25">
      <c r="B14" t="s">
        <v>11</v>
      </c>
      <c r="C14" s="1"/>
    </row>
    <row r="15" spans="1:12" x14ac:dyDescent="0.25">
      <c r="B15" t="s">
        <v>12</v>
      </c>
      <c r="C15" s="1"/>
      <c r="D15" s="2" t="s">
        <v>7</v>
      </c>
      <c r="E15" t="s">
        <v>13</v>
      </c>
      <c r="F15" s="4" t="s">
        <v>14</v>
      </c>
      <c r="G15" s="5">
        <v>0.5</v>
      </c>
    </row>
    <row r="16" spans="1:12" x14ac:dyDescent="0.25">
      <c r="B16" s="6" t="s">
        <v>17</v>
      </c>
      <c r="C16" s="7"/>
      <c r="D16" s="7">
        <f>D10/175*1.5</f>
        <v>90.728485714285711</v>
      </c>
    </row>
    <row r="17" spans="2:7" x14ac:dyDescent="0.25">
      <c r="C17" s="1"/>
    </row>
    <row r="18" spans="2:7" x14ac:dyDescent="0.25">
      <c r="B18" t="s">
        <v>12</v>
      </c>
      <c r="C18" s="1"/>
      <c r="D18" s="2" t="s">
        <v>7</v>
      </c>
      <c r="E18" t="s">
        <v>13</v>
      </c>
      <c r="F18" s="4" t="s">
        <v>14</v>
      </c>
      <c r="G18" s="5">
        <v>1</v>
      </c>
    </row>
    <row r="19" spans="2:7" x14ac:dyDescent="0.25">
      <c r="B19" s="6" t="s">
        <v>17</v>
      </c>
      <c r="C19" s="7"/>
      <c r="D19" s="7">
        <f>D10/175*2</f>
        <v>120.97131428571429</v>
      </c>
    </row>
    <row r="20" spans="2:7" x14ac:dyDescent="0.25">
      <c r="C20" s="1"/>
    </row>
    <row r="21" spans="2:7" x14ac:dyDescent="0.25">
      <c r="B21" t="s">
        <v>15</v>
      </c>
      <c r="C21" s="1"/>
      <c r="E21" s="2" t="s">
        <v>6</v>
      </c>
      <c r="F21" t="s">
        <v>16</v>
      </c>
    </row>
    <row r="22" spans="2:7" x14ac:dyDescent="0.25">
      <c r="C22" s="1"/>
      <c r="E22" s="2"/>
    </row>
    <row r="23" spans="2:7" x14ac:dyDescent="0.25">
      <c r="B23" s="11" t="s">
        <v>18</v>
      </c>
      <c r="C23" s="13"/>
      <c r="D23" s="14">
        <f>90.73*23+((90.73/60)*19)</f>
        <v>2115.5211666666664</v>
      </c>
      <c r="E23" s="2"/>
    </row>
    <row r="24" spans="2:7" x14ac:dyDescent="0.25">
      <c r="B24" s="11" t="s">
        <v>33</v>
      </c>
      <c r="C24" s="13"/>
      <c r="D24" s="14">
        <f>120.97*7+((120.97/60)*1)</f>
        <v>848.80616666666663</v>
      </c>
      <c r="E24" s="2"/>
    </row>
    <row r="25" spans="2:7" x14ac:dyDescent="0.25">
      <c r="C25" s="1"/>
    </row>
    <row r="26" spans="2:7" x14ac:dyDescent="0.25">
      <c r="C26" s="1"/>
    </row>
    <row r="27" spans="2:7" x14ac:dyDescent="0.25">
      <c r="B27" t="s">
        <v>22</v>
      </c>
      <c r="C27" s="1"/>
      <c r="D27" s="2" t="s">
        <v>23</v>
      </c>
      <c r="E27" t="s">
        <v>24</v>
      </c>
    </row>
    <row r="28" spans="2:7" x14ac:dyDescent="0.25">
      <c r="B28" s="11" t="s">
        <v>25</v>
      </c>
      <c r="C28" s="13">
        <f>(D23+D24)/22*6</f>
        <v>808.45290909090909</v>
      </c>
    </row>
    <row r="29" spans="2:7" x14ac:dyDescent="0.25">
      <c r="C29" s="1"/>
    </row>
    <row r="30" spans="2:7" x14ac:dyDescent="0.25">
      <c r="B30" s="15" t="s">
        <v>28</v>
      </c>
      <c r="C30" s="17">
        <f>C12+D23+C28+D24</f>
        <v>14357.770242424243</v>
      </c>
    </row>
    <row r="34" spans="1:12" x14ac:dyDescent="0.25">
      <c r="B34" s="10" t="s">
        <v>31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25">
      <c r="H35" t="s">
        <v>3</v>
      </c>
    </row>
    <row r="36" spans="1:12" x14ac:dyDescent="0.25">
      <c r="B36" t="s">
        <v>0</v>
      </c>
      <c r="D36" s="3">
        <v>4879.93</v>
      </c>
      <c r="H36" t="s">
        <v>4</v>
      </c>
    </row>
    <row r="37" spans="1:12" x14ac:dyDescent="0.25">
      <c r="A37" s="22" t="s">
        <v>36</v>
      </c>
      <c r="B37" s="22"/>
      <c r="C37" s="22"/>
      <c r="D37" s="3">
        <v>341.6</v>
      </c>
    </row>
    <row r="38" spans="1:12" x14ac:dyDescent="0.25">
      <c r="D38" s="3"/>
    </row>
    <row r="39" spans="1:12" x14ac:dyDescent="0.25">
      <c r="B39" t="s">
        <v>2</v>
      </c>
      <c r="D39" s="3">
        <v>1390.78</v>
      </c>
      <c r="E39" s="20">
        <v>0.28499999999999998</v>
      </c>
    </row>
    <row r="40" spans="1:12" x14ac:dyDescent="0.25">
      <c r="D40" s="3"/>
    </row>
    <row r="41" spans="1:12" x14ac:dyDescent="0.25">
      <c r="B41" t="s">
        <v>10</v>
      </c>
      <c r="D41" s="3">
        <v>1105.1500000000001</v>
      </c>
    </row>
    <row r="42" spans="1:12" x14ac:dyDescent="0.25">
      <c r="D42" s="3"/>
    </row>
    <row r="43" spans="1:12" x14ac:dyDescent="0.25">
      <c r="B43" s="6" t="s">
        <v>5</v>
      </c>
      <c r="C43" s="6"/>
      <c r="D43" s="9">
        <f>SUM(D36:D42)</f>
        <v>7717.4600000000009</v>
      </c>
      <c r="E43" s="8" t="s">
        <v>7</v>
      </c>
      <c r="F43" s="6" t="s">
        <v>32</v>
      </c>
      <c r="G43" s="8" t="s">
        <v>6</v>
      </c>
      <c r="H43" s="6" t="s">
        <v>19</v>
      </c>
      <c r="I43" s="6"/>
      <c r="J43" s="6"/>
    </row>
    <row r="44" spans="1:12" x14ac:dyDescent="0.25">
      <c r="D44" s="3"/>
    </row>
    <row r="45" spans="1:12" x14ac:dyDescent="0.25">
      <c r="B45" s="11" t="s">
        <v>9</v>
      </c>
      <c r="C45" s="14">
        <f>D43/30*30</f>
        <v>7717.46</v>
      </c>
      <c r="D45" s="3"/>
    </row>
    <row r="47" spans="1:12" x14ac:dyDescent="0.25">
      <c r="B47" t="s">
        <v>20</v>
      </c>
    </row>
    <row r="48" spans="1:12" x14ac:dyDescent="0.25">
      <c r="B48" t="s">
        <v>21</v>
      </c>
      <c r="D48" s="2" t="s">
        <v>7</v>
      </c>
      <c r="E48" t="s">
        <v>13</v>
      </c>
      <c r="F48" s="2" t="s">
        <v>14</v>
      </c>
      <c r="G48" s="5">
        <v>0.5</v>
      </c>
    </row>
    <row r="49" spans="2:7" x14ac:dyDescent="0.25">
      <c r="B49" s="6" t="s">
        <v>17</v>
      </c>
      <c r="C49" s="6"/>
      <c r="D49" s="9">
        <f>D43/175*1.5</f>
        <v>66.149657142857151</v>
      </c>
    </row>
    <row r="51" spans="2:7" x14ac:dyDescent="0.25">
      <c r="B51" t="s">
        <v>21</v>
      </c>
      <c r="D51" s="2" t="s">
        <v>7</v>
      </c>
      <c r="E51" t="s">
        <v>13</v>
      </c>
      <c r="F51" s="2" t="s">
        <v>14</v>
      </c>
      <c r="G51" s="5">
        <v>0.5</v>
      </c>
    </row>
    <row r="52" spans="2:7" x14ac:dyDescent="0.25">
      <c r="B52" s="6" t="s">
        <v>17</v>
      </c>
      <c r="C52" s="6"/>
      <c r="D52" s="9">
        <f>C45/175*2</f>
        <v>88.199542857142859</v>
      </c>
    </row>
    <row r="53" spans="2:7" x14ac:dyDescent="0.25">
      <c r="D53" s="21"/>
    </row>
    <row r="54" spans="2:7" x14ac:dyDescent="0.25">
      <c r="B54" t="s">
        <v>15</v>
      </c>
      <c r="C54" s="1"/>
      <c r="E54" s="2" t="s">
        <v>6</v>
      </c>
      <c r="F54" t="s">
        <v>16</v>
      </c>
    </row>
    <row r="55" spans="2:7" x14ac:dyDescent="0.25">
      <c r="C55" s="1"/>
      <c r="E55" s="2"/>
    </row>
    <row r="56" spans="2:7" x14ac:dyDescent="0.25">
      <c r="B56" s="11" t="s">
        <v>34</v>
      </c>
      <c r="C56" s="13"/>
      <c r="D56" s="14">
        <f>66.15*23+((66.15/60)*19)</f>
        <v>1542.3975</v>
      </c>
      <c r="E56" s="2"/>
    </row>
    <row r="57" spans="2:7" x14ac:dyDescent="0.25">
      <c r="B57" s="11" t="s">
        <v>35</v>
      </c>
      <c r="C57" s="13"/>
      <c r="D57" s="14">
        <f>88.2*7+((88.2/60)*1)</f>
        <v>618.87</v>
      </c>
      <c r="E57" s="2"/>
    </row>
    <row r="58" spans="2:7" x14ac:dyDescent="0.25">
      <c r="C58" s="1"/>
    </row>
    <row r="59" spans="2:7" x14ac:dyDescent="0.25">
      <c r="B59" t="s">
        <v>22</v>
      </c>
      <c r="C59" s="1"/>
      <c r="D59" s="2" t="s">
        <v>23</v>
      </c>
      <c r="E59" t="s">
        <v>27</v>
      </c>
    </row>
    <row r="60" spans="2:7" x14ac:dyDescent="0.25">
      <c r="B60" s="11" t="s">
        <v>25</v>
      </c>
      <c r="C60" s="12">
        <f>(D56+D57)/22*6</f>
        <v>589.43659090909091</v>
      </c>
    </row>
    <row r="62" spans="2:7" x14ac:dyDescent="0.25">
      <c r="C62" s="15" t="s">
        <v>26</v>
      </c>
      <c r="D62" s="16">
        <f>C45+D56+C60+D57</f>
        <v>10468.164090909091</v>
      </c>
    </row>
    <row r="66" spans="3:4" x14ac:dyDescent="0.25">
      <c r="C66" s="18" t="s">
        <v>29</v>
      </c>
      <c r="D66" s="19">
        <f>C30-D62</f>
        <v>3889.6061515151523</v>
      </c>
    </row>
  </sheetData>
  <sheetProtection algorithmName="SHA-512" hashValue="MPlbxfeNYVdG7YFBV1rVbgiOBRnO8fE+Z8xHWYSeA7rC/TvaT1KNhlznzlzXzvfQCcHvpEV2buOMLC1jveyi4w==" saltValue="wqf7kE03KimhQ8jOdYvCZw==" spinCount="100000" sheet="1" objects="1" scenarios="1"/>
  <mergeCells count="2">
    <mergeCell ref="A4:C4"/>
    <mergeCell ref="A37:C37"/>
  </mergeCells>
  <pageMargins left="0.511811024" right="0.511811024" top="0.78740157499999996" bottom="0.78740157499999996" header="0.31496062000000002" footer="0.31496062000000002"/>
  <pageSetup paperSize="0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cp:lastPrinted>2025-11-26T17:48:00Z</cp:lastPrinted>
  <dcterms:created xsi:type="dcterms:W3CDTF">2024-01-31T16:38:23Z</dcterms:created>
  <dcterms:modified xsi:type="dcterms:W3CDTF">2026-03-02T23:00:57Z</dcterms:modified>
</cp:coreProperties>
</file>